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tes.centerit.dk\DavWWWRoot\projekter\HME\Delte dokumenter\HME dokumenter\AEM\Ernæring\Vidste du at\Revidering 2017\Selve arkene\Småtspisende\Informationsmateriale til E-fokus\"/>
    </mc:Choice>
  </mc:AlternateContent>
  <bookViews>
    <workbookView xWindow="0" yWindow="0" windowWidth="21570" windowHeight="8010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F19" i="1"/>
  <c r="H8" i="1"/>
  <c r="H9" i="1"/>
  <c r="H7" i="1"/>
  <c r="H6" i="1"/>
  <c r="H5" i="1"/>
  <c r="H4" i="1"/>
  <c r="F10" i="1"/>
  <c r="X10" i="1" l="1"/>
  <c r="V6" i="1"/>
  <c r="V5" i="1"/>
  <c r="V4" i="1"/>
  <c r="U10" i="1"/>
  <c r="Q10" i="1"/>
  <c r="O9" i="1"/>
  <c r="O8" i="1"/>
  <c r="O7" i="1"/>
  <c r="O6" i="1"/>
  <c r="O5" i="1"/>
  <c r="O4" i="1"/>
  <c r="N10" i="1"/>
  <c r="X19" i="1"/>
  <c r="G10" i="1"/>
  <c r="G9" i="1"/>
  <c r="G8" i="1"/>
  <c r="G7" i="1"/>
  <c r="G6" i="1"/>
  <c r="G5" i="1"/>
  <c r="G4" i="1"/>
  <c r="J10" i="1"/>
  <c r="J9" i="1"/>
  <c r="J8" i="1"/>
  <c r="J7" i="1"/>
  <c r="J6" i="1"/>
  <c r="J5" i="1"/>
  <c r="J4" i="1"/>
  <c r="I10" i="1"/>
  <c r="J12" i="1"/>
  <c r="O12" i="1"/>
  <c r="V12" i="1"/>
  <c r="J13" i="1"/>
  <c r="O13" i="1"/>
  <c r="V13" i="1"/>
  <c r="J14" i="1"/>
  <c r="O14" i="1"/>
  <c r="V14" i="1"/>
  <c r="J15" i="1"/>
  <c r="O15" i="1"/>
  <c r="V15" i="1"/>
  <c r="J16" i="1"/>
  <c r="O16" i="1"/>
  <c r="V16" i="1"/>
  <c r="J17" i="1"/>
  <c r="O17" i="1"/>
  <c r="V17" i="1"/>
  <c r="J18" i="1"/>
  <c r="O18" i="1"/>
  <c r="V18" i="1"/>
  <c r="E19" i="1"/>
  <c r="I19" i="1"/>
  <c r="J19" i="1" s="1"/>
  <c r="N19" i="1"/>
  <c r="Q19" i="1"/>
  <c r="R19" i="1" s="1"/>
  <c r="O19" i="1" l="1"/>
  <c r="G18" i="1"/>
  <c r="G17" i="1"/>
  <c r="G16" i="1"/>
  <c r="G15" i="1"/>
  <c r="G14" i="1"/>
  <c r="G13" i="1"/>
  <c r="G12" i="1"/>
  <c r="V19" i="1"/>
  <c r="E10" i="1"/>
  <c r="G19" i="1" l="1"/>
</calcChain>
</file>

<file path=xl/sharedStrings.xml><?xml version="1.0" encoding="utf-8"?>
<sst xmlns="http://schemas.openxmlformats.org/spreadsheetml/2006/main" count="93" uniqueCount="53">
  <si>
    <t>Vidste du at….</t>
  </si>
  <si>
    <t>Målgruppe</t>
  </si>
  <si>
    <t>Måltidstype</t>
  </si>
  <si>
    <t>Fedt (E%)</t>
  </si>
  <si>
    <t>Mættet fedt (E%)</t>
  </si>
  <si>
    <t>Mættet fedt (g)</t>
  </si>
  <si>
    <t>Protein (E%)</t>
  </si>
  <si>
    <t>Protein (g)</t>
  </si>
  <si>
    <t>Kulhydrat (E%)</t>
  </si>
  <si>
    <t>Tilsat sukker (E%)</t>
  </si>
  <si>
    <t>Tilsat sukker (g)</t>
  </si>
  <si>
    <t>Tidlig morgen</t>
  </si>
  <si>
    <t>Morgenmad</t>
  </si>
  <si>
    <t>Mellemmåltid</t>
  </si>
  <si>
    <t>Frokost</t>
  </si>
  <si>
    <t>Aftensmad</t>
  </si>
  <si>
    <t>Total</t>
  </si>
  <si>
    <t>&lt;10</t>
  </si>
  <si>
    <t>25-35 g/dag</t>
  </si>
  <si>
    <t>Indhold i måltiderne</t>
  </si>
  <si>
    <t>Anbefaling (g)</t>
  </si>
  <si>
    <t>Energi i måltiderne, total</t>
  </si>
  <si>
    <t>Måltid (E%)</t>
  </si>
  <si>
    <t>Anbefaling (kJ)</t>
  </si>
  <si>
    <t>Måltidernes indhold af makronæringsstoffer</t>
  </si>
  <si>
    <t>Kostfibre</t>
  </si>
  <si>
    <t>Anbefaling (g/MJ)</t>
  </si>
  <si>
    <t>Måltid (g)</t>
  </si>
  <si>
    <t>1 blødkogt æg, 1 banan,  yoghurt naturel 0,5% med ymedrys, 1 glas minimælk,  ½ skive groft franskbrød med skrabet smørbart 80 %, skæreost 30+ og peberfrugt</t>
  </si>
  <si>
    <t xml:space="preserve"> 2 dl jordbærsmoothie af banan, jordbær, yoghurt naturel 0,5% og vanilje</t>
  </si>
  <si>
    <t>4 halve skiver rugbrød med skrabet smørbart 80 %, 1 sk roastbeef med remoulade og  ristede løg, røget ørred, hønsesalat, tomat og agurk, gulerodsstave, 1 glas minimælk</t>
  </si>
  <si>
    <t>1 grovbolle med hytteost 20+ og radise i skiver samt friskost naturel og en skive hamburgerryg, ½ avocado, 1 æble</t>
  </si>
  <si>
    <t>1 pære og 13 mandler</t>
  </si>
  <si>
    <t>1 portion af opskriften "Krydderkrebinetter med kartofler, tomatsauce og ærter"</t>
  </si>
  <si>
    <t>1 ½ dl "Hjemmelavet proteindrik"</t>
  </si>
  <si>
    <t>1 ¼ dl proteindrik (færdigproduceret)</t>
  </si>
  <si>
    <t xml:space="preserve">1 blødkogt æg, græsk yoghurt med ymerdrys, ½ banan, 1 glas sødmælk, ¼ skive lyst franskbrød med smør, skæreost 45+ og marmelade </t>
  </si>
  <si>
    <t>50 g "Æblekage med marcipan" med creme fraiche 38% og et lille glas "Hjemmelavet proteindrik"</t>
  </si>
  <si>
    <t>1 portion af opskriften "Krydderkrebinetter med kartoffelmos og flødetomatsauce"</t>
  </si>
  <si>
    <t>1 marcipanbrød og 1 glas  kakaoletmælk</t>
  </si>
  <si>
    <t xml:space="preserve">1 skive groft toastbrød med smør, friskost naturel, 2 skiver roastbeef med remoulade og ristede løg , hønsesalat og tomat, røget ørred,1 lille glas sødmælk </t>
  </si>
  <si>
    <t>Anbefaling (E%)</t>
  </si>
  <si>
    <t>Måltid (kJ)</t>
  </si>
  <si>
    <t xml:space="preserve">Måltid (kcal) </t>
  </si>
  <si>
    <t>Andel i måltidet (g)</t>
  </si>
  <si>
    <t>&lt; 15-20 g /dag</t>
  </si>
  <si>
    <t>&lt;33</t>
  </si>
  <si>
    <t>10-20</t>
  </si>
  <si>
    <t>20-25</t>
  </si>
  <si>
    <t>Dagskostforslaget "HAR GOD APPETIT"</t>
  </si>
  <si>
    <t>Dagskostforslag "ER SMÅTSPISENDE"</t>
  </si>
  <si>
    <t>Daskostforslag, småtspisende</t>
  </si>
  <si>
    <t>Andel frugt og grønt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</si>
</sst>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EDD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1" fontId="2" fillId="3" borderId="3" xfId="0" applyNumberFormat="1" applyFont="1" applyFill="1" applyBorder="1" applyAlignment="1">
      <alignment vertical="center"/>
    </xf>
    <xf numFmtId="1" fontId="2" fillId="5" borderId="3" xfId="0" applyNumberFormat="1" applyFont="1" applyFill="1" applyBorder="1" applyAlignment="1">
      <alignment vertical="center"/>
    </xf>
    <xf numFmtId="1" fontId="2" fillId="4" borderId="0" xfId="0" applyNumberFormat="1" applyFont="1" applyFill="1" applyBorder="1" applyAlignment="1">
      <alignment vertical="center"/>
    </xf>
    <xf numFmtId="1" fontId="1" fillId="2" borderId="5" xfId="0" applyNumberFormat="1" applyFont="1" applyFill="1" applyBorder="1" applyAlignment="1"/>
    <xf numFmtId="1" fontId="1" fillId="2" borderId="3" xfId="0" applyNumberFormat="1" applyFont="1" applyFill="1" applyBorder="1" applyAlignment="1"/>
    <xf numFmtId="1" fontId="2" fillId="5" borderId="1" xfId="0" applyNumberFormat="1" applyFont="1" applyFill="1" applyBorder="1" applyAlignment="1">
      <alignment vertical="center"/>
    </xf>
    <xf numFmtId="1" fontId="1" fillId="6" borderId="9" xfId="0" applyNumberFormat="1" applyFont="1" applyFill="1" applyBorder="1" applyAlignment="1"/>
    <xf numFmtId="1" fontId="1" fillId="6" borderId="0" xfId="0" applyNumberFormat="1" applyFont="1" applyFill="1" applyBorder="1" applyAlignment="1"/>
    <xf numFmtId="1" fontId="2" fillId="5" borderId="8" xfId="0" applyNumberFormat="1" applyFont="1" applyFill="1" applyBorder="1" applyAlignment="1">
      <alignment vertical="center"/>
    </xf>
    <xf numFmtId="1" fontId="0" fillId="4" borderId="1" xfId="0" applyNumberFormat="1" applyFont="1" applyFill="1" applyBorder="1" applyAlignment="1">
      <alignment horizontal="left" vertical="center" wrapText="1"/>
    </xf>
    <xf numFmtId="1" fontId="2" fillId="5" borderId="8" xfId="0" applyNumberFormat="1" applyFont="1" applyFill="1" applyBorder="1" applyAlignment="1">
      <alignment vertical="center" wrapText="1"/>
    </xf>
    <xf numFmtId="1" fontId="2" fillId="5" borderId="4" xfId="0" applyNumberFormat="1" applyFont="1" applyFill="1" applyBorder="1" applyAlignment="1">
      <alignment vertical="center" wrapText="1"/>
    </xf>
    <xf numFmtId="1" fontId="2" fillId="5" borderId="16" xfId="0" applyNumberFormat="1" applyFont="1" applyFill="1" applyBorder="1" applyAlignment="1">
      <alignment vertical="center" wrapText="1"/>
    </xf>
    <xf numFmtId="1" fontId="2" fillId="5" borderId="11" xfId="0" applyNumberFormat="1" applyFont="1" applyFill="1" applyBorder="1" applyAlignment="1">
      <alignment vertical="center" wrapText="1"/>
    </xf>
    <xf numFmtId="1" fontId="2" fillId="5" borderId="6" xfId="0" applyNumberFormat="1" applyFont="1" applyFill="1" applyBorder="1" applyAlignment="1">
      <alignment vertical="center"/>
    </xf>
    <xf numFmtId="1" fontId="2" fillId="5" borderId="24" xfId="0" applyNumberFormat="1" applyFont="1" applyFill="1" applyBorder="1" applyAlignment="1">
      <alignment vertical="center" wrapText="1"/>
    </xf>
    <xf numFmtId="1" fontId="2" fillId="5" borderId="25" xfId="0" applyNumberFormat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1" fontId="0" fillId="0" borderId="0" xfId="0" applyNumberForma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0" fontId="3" fillId="7" borderId="27" xfId="0" applyFont="1" applyFill="1" applyBorder="1" applyAlignment="1">
      <alignment horizontal="right" vertical="center"/>
    </xf>
    <xf numFmtId="1" fontId="3" fillId="7" borderId="27" xfId="0" applyNumberFormat="1" applyFont="1" applyFill="1" applyBorder="1" applyAlignment="1">
      <alignment horizontal="right" vertical="center"/>
    </xf>
    <xf numFmtId="0" fontId="2" fillId="5" borderId="8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1" fontId="1" fillId="2" borderId="4" xfId="0" applyNumberFormat="1" applyFont="1" applyFill="1" applyBorder="1" applyAlignment="1">
      <alignment horizontal="left" vertical="center"/>
    </xf>
    <xf numFmtId="1" fontId="0" fillId="4" borderId="3" xfId="0" applyNumberFormat="1" applyFont="1" applyFill="1" applyBorder="1" applyAlignment="1">
      <alignment horizontal="left" vertical="center"/>
    </xf>
    <xf numFmtId="1" fontId="2" fillId="5" borderId="14" xfId="0" applyNumberFormat="1" applyFont="1" applyFill="1" applyBorder="1" applyAlignment="1">
      <alignment vertical="center" wrapText="1"/>
    </xf>
    <xf numFmtId="1" fontId="2" fillId="5" borderId="15" xfId="0" applyNumberFormat="1" applyFont="1" applyFill="1" applyBorder="1" applyAlignment="1">
      <alignment vertical="center" wrapText="1"/>
    </xf>
    <xf numFmtId="1" fontId="2" fillId="5" borderId="2" xfId="0" applyNumberFormat="1" applyFont="1" applyFill="1" applyBorder="1" applyAlignment="1">
      <alignment vertical="center" wrapText="1"/>
    </xf>
    <xf numFmtId="1" fontId="2" fillId="5" borderId="10" xfId="0" applyNumberFormat="1" applyFont="1" applyFill="1" applyBorder="1" applyAlignment="1">
      <alignment vertical="center" wrapText="1"/>
    </xf>
    <xf numFmtId="1" fontId="2" fillId="5" borderId="30" xfId="0" applyNumberFormat="1" applyFont="1" applyFill="1" applyBorder="1" applyAlignment="1">
      <alignment vertical="center" wrapText="1"/>
    </xf>
    <xf numFmtId="1" fontId="2" fillId="5" borderId="7" xfId="0" applyNumberFormat="1" applyFont="1" applyFill="1" applyBorder="1" applyAlignment="1">
      <alignment vertical="center"/>
    </xf>
    <xf numFmtId="0" fontId="0" fillId="0" borderId="34" xfId="0" applyBorder="1"/>
    <xf numFmtId="1" fontId="1" fillId="6" borderId="35" xfId="0" applyNumberFormat="1" applyFont="1" applyFill="1" applyBorder="1" applyAlignment="1"/>
    <xf numFmtId="0" fontId="0" fillId="0" borderId="36" xfId="0" applyBorder="1"/>
    <xf numFmtId="1" fontId="2" fillId="0" borderId="36" xfId="0" applyNumberFormat="1" applyFont="1" applyFill="1" applyBorder="1" applyAlignment="1">
      <alignment vertical="center" wrapText="1"/>
    </xf>
    <xf numFmtId="0" fontId="5" fillId="0" borderId="36" xfId="0" applyFont="1" applyBorder="1"/>
    <xf numFmtId="1" fontId="3" fillId="0" borderId="27" xfId="0" applyNumberFormat="1" applyFont="1" applyBorder="1" applyAlignment="1">
      <alignment horizontal="right"/>
    </xf>
    <xf numFmtId="1" fontId="3" fillId="0" borderId="13" xfId="0" applyNumberFormat="1" applyFont="1" applyBorder="1" applyAlignment="1">
      <alignment horizontal="right"/>
    </xf>
    <xf numFmtId="1" fontId="3" fillId="0" borderId="26" xfId="0" applyNumberFormat="1" applyFont="1" applyBorder="1" applyAlignment="1">
      <alignment horizontal="right" vertical="center"/>
    </xf>
    <xf numFmtId="1" fontId="3" fillId="0" borderId="27" xfId="0" applyNumberFormat="1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right" vertical="center"/>
    </xf>
    <xf numFmtId="1" fontId="0" fillId="7" borderId="14" xfId="0" applyNumberFormat="1" applyFont="1" applyFill="1" applyBorder="1" applyAlignment="1">
      <alignment horizontal="right" vertical="center" wrapText="1"/>
    </xf>
    <xf numFmtId="1" fontId="0" fillId="4" borderId="1" xfId="0" applyNumberFormat="1" applyFont="1" applyFill="1" applyBorder="1" applyAlignment="1">
      <alignment horizontal="right" vertical="center"/>
    </xf>
    <xf numFmtId="1" fontId="0" fillId="4" borderId="11" xfId="0" applyNumberFormat="1" applyFont="1" applyFill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" fontId="0" fillId="0" borderId="3" xfId="0" applyNumberFormat="1" applyFont="1" applyBorder="1" applyAlignment="1">
      <alignment horizontal="right" vertical="center"/>
    </xf>
    <xf numFmtId="1" fontId="0" fillId="7" borderId="3" xfId="0" applyNumberFormat="1" applyFont="1" applyFill="1" applyBorder="1" applyAlignment="1">
      <alignment horizontal="right" vertical="center"/>
    </xf>
    <xf numFmtId="1" fontId="0" fillId="0" borderId="1" xfId="0" applyNumberFormat="1" applyFont="1" applyBorder="1" applyAlignment="1">
      <alignment horizontal="right" vertical="center"/>
    </xf>
    <xf numFmtId="1" fontId="0" fillId="0" borderId="3" xfId="0" applyNumberFormat="1" applyFont="1" applyBorder="1" applyAlignment="1">
      <alignment horizontal="right"/>
    </xf>
    <xf numFmtId="1" fontId="0" fillId="7" borderId="3" xfId="0" applyNumberFormat="1" applyFont="1" applyFill="1" applyBorder="1" applyAlignment="1">
      <alignment horizontal="right"/>
    </xf>
    <xf numFmtId="1" fontId="0" fillId="0" borderId="1" xfId="0" applyNumberFormat="1" applyFont="1" applyBorder="1" applyAlignment="1">
      <alignment horizontal="right"/>
    </xf>
    <xf numFmtId="1" fontId="3" fillId="0" borderId="29" xfId="0" applyNumberFormat="1" applyFont="1" applyBorder="1" applyAlignment="1">
      <alignment horizontal="right"/>
    </xf>
    <xf numFmtId="164" fontId="3" fillId="0" borderId="29" xfId="0" applyNumberFormat="1" applyFont="1" applyBorder="1" applyAlignment="1">
      <alignment horizontal="right"/>
    </xf>
    <xf numFmtId="1" fontId="3" fillId="7" borderId="12" xfId="0" applyNumberFormat="1" applyFont="1" applyFill="1" applyBorder="1" applyAlignment="1">
      <alignment horizontal="right" vertical="center" wrapText="1"/>
    </xf>
    <xf numFmtId="1" fontId="6" fillId="5" borderId="1" xfId="0" applyNumberFormat="1" applyFont="1" applyFill="1" applyBorder="1" applyAlignment="1">
      <alignment vertical="center"/>
    </xf>
    <xf numFmtId="1" fontId="1" fillId="2" borderId="19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4" fillId="6" borderId="20" xfId="0" applyNumberFormat="1" applyFont="1" applyFill="1" applyBorder="1" applyAlignment="1">
      <alignment horizontal="left" vertical="center"/>
    </xf>
    <xf numFmtId="1" fontId="0" fillId="0" borderId="6" xfId="0" applyNumberFormat="1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left" vertical="center" wrapText="1"/>
    </xf>
    <xf numFmtId="1" fontId="0" fillId="7" borderId="10" xfId="0" applyNumberFormat="1" applyFont="1" applyFill="1" applyBorder="1" applyAlignment="1">
      <alignment horizontal="right" vertical="center" wrapText="1"/>
    </xf>
    <xf numFmtId="1" fontId="0" fillId="0" borderId="18" xfId="0" applyNumberFormat="1" applyFont="1" applyBorder="1" applyAlignment="1">
      <alignment horizontal="right" vertical="center"/>
    </xf>
    <xf numFmtId="1" fontId="0" fillId="7" borderId="2" xfId="0" applyNumberFormat="1" applyFont="1" applyFill="1" applyBorder="1" applyAlignment="1">
      <alignment horizontal="right" vertical="center"/>
    </xf>
    <xf numFmtId="1" fontId="0" fillId="7" borderId="10" xfId="0" applyNumberFormat="1" applyFont="1" applyFill="1" applyBorder="1" applyAlignment="1">
      <alignment horizontal="right" vertical="center"/>
    </xf>
    <xf numFmtId="0" fontId="0" fillId="7" borderId="3" xfId="0" applyFont="1" applyFill="1" applyBorder="1" applyAlignment="1">
      <alignment horizontal="right" vertical="center"/>
    </xf>
    <xf numFmtId="49" fontId="0" fillId="7" borderId="3" xfId="0" applyNumberFormat="1" applyFont="1" applyFill="1" applyBorder="1" applyAlignment="1">
      <alignment horizontal="right" vertical="center"/>
    </xf>
    <xf numFmtId="1" fontId="0" fillId="4" borderId="3" xfId="0" applyNumberFormat="1" applyFont="1" applyFill="1" applyBorder="1" applyAlignment="1">
      <alignment horizontal="right" vertical="center"/>
    </xf>
    <xf numFmtId="0" fontId="0" fillId="7" borderId="10" xfId="0" applyFont="1" applyFill="1" applyBorder="1" applyAlignment="1">
      <alignment horizontal="right" vertical="center"/>
    </xf>
    <xf numFmtId="1" fontId="0" fillId="0" borderId="7" xfId="0" applyNumberFormat="1" applyFont="1" applyBorder="1" applyAlignment="1">
      <alignment horizontal="center" vertical="center" wrapText="1"/>
    </xf>
    <xf numFmtId="1" fontId="0" fillId="0" borderId="11" xfId="0" applyNumberFormat="1" applyFont="1" applyBorder="1" applyAlignment="1">
      <alignment horizontal="right" vertical="center"/>
    </xf>
    <xf numFmtId="1" fontId="0" fillId="0" borderId="33" xfId="0" applyNumberFormat="1" applyFont="1" applyBorder="1" applyAlignment="1">
      <alignment horizontal="center" vertical="center" wrapText="1"/>
    </xf>
    <xf numFmtId="1" fontId="3" fillId="0" borderId="27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left" vertical="center"/>
    </xf>
    <xf numFmtId="1" fontId="3" fillId="7" borderId="12" xfId="0" applyNumberFormat="1" applyFont="1" applyFill="1" applyBorder="1" applyAlignment="1">
      <alignment horizontal="right" vertical="center"/>
    </xf>
    <xf numFmtId="1" fontId="3" fillId="0" borderId="31" xfId="0" applyNumberFormat="1" applyFont="1" applyFill="1" applyBorder="1" applyAlignment="1">
      <alignment horizontal="right" vertical="center"/>
    </xf>
    <xf numFmtId="1" fontId="7" fillId="7" borderId="32" xfId="0" applyNumberFormat="1" applyFont="1" applyFill="1" applyBorder="1" applyAlignment="1">
      <alignment horizontal="right" vertical="center"/>
    </xf>
    <xf numFmtId="1" fontId="3" fillId="0" borderId="27" xfId="0" applyNumberFormat="1" applyFont="1" applyFill="1" applyBorder="1" applyAlignment="1">
      <alignment horizontal="right" vertical="center"/>
    </xf>
    <xf numFmtId="1" fontId="3" fillId="0" borderId="6" xfId="0" applyNumberFormat="1" applyFont="1" applyFill="1" applyBorder="1" applyAlignment="1">
      <alignment horizontal="right" vertical="center"/>
    </xf>
    <xf numFmtId="1" fontId="3" fillId="0" borderId="6" xfId="0" applyNumberFormat="1" applyFont="1" applyBorder="1" applyAlignment="1">
      <alignment horizontal="right" vertical="center"/>
    </xf>
    <xf numFmtId="49" fontId="3" fillId="7" borderId="27" xfId="0" applyNumberFormat="1" applyFont="1" applyFill="1" applyBorder="1" applyAlignment="1">
      <alignment horizontal="right" vertical="center"/>
    </xf>
    <xf numFmtId="1" fontId="3" fillId="4" borderId="27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/>
    </xf>
    <xf numFmtId="1" fontId="0" fillId="4" borderId="22" xfId="0" applyNumberFormat="1" applyFont="1" applyFill="1" applyBorder="1" applyAlignment="1">
      <alignment horizontal="right" vertical="center"/>
    </xf>
    <xf numFmtId="1" fontId="0" fillId="7" borderId="23" xfId="0" applyNumberFormat="1" applyFont="1" applyFill="1" applyBorder="1" applyAlignment="1">
      <alignment horizontal="right" vertical="center"/>
    </xf>
    <xf numFmtId="1" fontId="3" fillId="7" borderId="2" xfId="0" applyNumberFormat="1" applyFont="1" applyFill="1" applyBorder="1" applyAlignment="1">
      <alignment horizontal="right" vertical="center"/>
    </xf>
    <xf numFmtId="1" fontId="0" fillId="0" borderId="3" xfId="0" applyNumberFormat="1" applyFont="1" applyFill="1" applyBorder="1" applyAlignment="1">
      <alignment horizontal="right" vertical="center"/>
    </xf>
    <xf numFmtId="1" fontId="3" fillId="7" borderId="10" xfId="0" applyNumberFormat="1" applyFont="1" applyFill="1" applyBorder="1" applyAlignment="1">
      <alignment horizontal="right" vertical="center"/>
    </xf>
    <xf numFmtId="1" fontId="0" fillId="7" borderId="17" xfId="0" applyNumberFormat="1" applyFont="1" applyFill="1" applyBorder="1" applyAlignment="1">
      <alignment horizontal="right" vertical="center" wrapText="1"/>
    </xf>
    <xf numFmtId="1" fontId="0" fillId="7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1" fontId="0" fillId="0" borderId="15" xfId="0" applyNumberFormat="1" applyFont="1" applyBorder="1" applyAlignment="1">
      <alignment horizontal="right" vertical="center"/>
    </xf>
    <xf numFmtId="1" fontId="0" fillId="7" borderId="4" xfId="0" applyNumberFormat="1" applyFont="1" applyFill="1" applyBorder="1" applyAlignment="1">
      <alignment horizontal="right" vertical="center"/>
    </xf>
    <xf numFmtId="1" fontId="0" fillId="0" borderId="1" xfId="0" applyNumberFormat="1" applyFont="1" applyBorder="1" applyAlignment="1">
      <alignment horizontal="left" vertical="center"/>
    </xf>
    <xf numFmtId="1" fontId="0" fillId="7" borderId="10" xfId="0" applyNumberFormat="1" applyFont="1" applyFill="1" applyBorder="1" applyAlignment="1">
      <alignment horizontal="right"/>
    </xf>
    <xf numFmtId="1" fontId="0" fillId="7" borderId="2" xfId="0" applyNumberFormat="1" applyFont="1" applyFill="1" applyBorder="1" applyAlignment="1">
      <alignment horizontal="right"/>
    </xf>
    <xf numFmtId="1" fontId="0" fillId="0" borderId="3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" fontId="0" fillId="0" borderId="11" xfId="0" applyNumberFormat="1" applyFont="1" applyBorder="1" applyAlignment="1">
      <alignment horizontal="right"/>
    </xf>
    <xf numFmtId="1" fontId="3" fillId="0" borderId="27" xfId="0" applyNumberFormat="1" applyFont="1" applyBorder="1"/>
    <xf numFmtId="1" fontId="3" fillId="0" borderId="13" xfId="0" applyNumberFormat="1" applyFont="1" applyBorder="1"/>
    <xf numFmtId="1" fontId="3" fillId="7" borderId="12" xfId="0" applyNumberFormat="1" applyFont="1" applyFill="1" applyBorder="1" applyAlignment="1">
      <alignment horizontal="right"/>
    </xf>
    <xf numFmtId="1" fontId="3" fillId="0" borderId="13" xfId="0" applyNumberFormat="1" applyFont="1" applyFill="1" applyBorder="1" applyAlignment="1">
      <alignment horizontal="right" vertical="center"/>
    </xf>
    <xf numFmtId="1" fontId="3" fillId="7" borderId="26" xfId="0" applyNumberFormat="1" applyFont="1" applyFill="1" applyBorder="1" applyAlignment="1">
      <alignment horizontal="right" vertical="center"/>
    </xf>
    <xf numFmtId="1" fontId="3" fillId="7" borderId="28" xfId="0" applyNumberFormat="1" applyFont="1" applyFill="1" applyBorder="1" applyAlignment="1">
      <alignment horizontal="right"/>
    </xf>
    <xf numFmtId="1" fontId="3" fillId="0" borderId="26" xfId="0" applyNumberFormat="1" applyFont="1" applyFill="1" applyBorder="1" applyAlignment="1">
      <alignment horizontal="right"/>
    </xf>
    <xf numFmtId="1" fontId="3" fillId="4" borderId="13" xfId="0" applyNumberFormat="1" applyFont="1" applyFill="1" applyBorder="1" applyAlignment="1">
      <alignment horizontal="right" vertical="center"/>
    </xf>
    <xf numFmtId="1" fontId="3" fillId="7" borderId="27" xfId="0" applyNumberFormat="1" applyFont="1" applyFill="1" applyBorder="1" applyAlignment="1">
      <alignment horizontal="right"/>
    </xf>
    <xf numFmtId="1" fontId="3" fillId="0" borderId="27" xfId="0" applyNumberFormat="1" applyFont="1" applyFill="1" applyBorder="1" applyAlignment="1">
      <alignment horizontal="right"/>
    </xf>
    <xf numFmtId="1" fontId="3" fillId="0" borderId="26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tabSelected="1" topLeftCell="A5" zoomScale="80" zoomScaleNormal="80" workbookViewId="0">
      <selection activeCell="E15" sqref="E15"/>
    </sheetView>
  </sheetViews>
  <sheetFormatPr defaultRowHeight="12" x14ac:dyDescent="0.2"/>
  <cols>
    <col min="1" max="1" width="24.7109375" customWidth="1"/>
    <col min="2" max="2" width="19.7109375" customWidth="1"/>
    <col min="3" max="3" width="36.140625" customWidth="1"/>
    <col min="4" max="4" width="14.28515625" customWidth="1"/>
    <col min="5" max="5" width="14" customWidth="1"/>
    <col min="6" max="6" width="12.85546875" customWidth="1"/>
    <col min="7" max="7" width="11.7109375" customWidth="1"/>
    <col min="8" max="8" width="15.140625" customWidth="1"/>
    <col min="9" max="9" width="14" customWidth="1"/>
    <col min="10" max="10" width="13.7109375" customWidth="1"/>
    <col min="11" max="12" width="11.140625" customWidth="1"/>
    <col min="13" max="13" width="11.85546875" customWidth="1"/>
    <col min="14" max="14" width="11" customWidth="1"/>
    <col min="15" max="15" width="10.28515625" customWidth="1"/>
    <col min="16" max="16" width="9.7109375" customWidth="1"/>
    <col min="17" max="17" width="9.5703125" customWidth="1"/>
    <col min="18" max="18" width="10" customWidth="1"/>
    <col min="19" max="19" width="11.140625" customWidth="1"/>
    <col min="20" max="20" width="14.140625" customWidth="1"/>
    <col min="21" max="21" width="14.28515625" customWidth="1"/>
    <col min="22" max="22" width="15" customWidth="1"/>
    <col min="23" max="23" width="14.7109375" customWidth="1"/>
    <col min="24" max="24" width="11" customWidth="1"/>
    <col min="25" max="25" width="20" customWidth="1"/>
    <col min="26" max="26" width="17" customWidth="1"/>
    <col min="27" max="27" width="19.28515625" customWidth="1"/>
  </cols>
  <sheetData>
    <row r="1" spans="1:46" ht="29.25" customHeight="1" x14ac:dyDescent="0.25">
      <c r="A1" s="64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  <c r="Q1" s="8"/>
      <c r="R1" s="8"/>
      <c r="S1" s="8"/>
      <c r="T1" s="8"/>
      <c r="U1" s="8"/>
      <c r="V1" s="8"/>
      <c r="W1" s="8"/>
      <c r="X1" s="35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5" customFormat="1" ht="28.5" customHeight="1" x14ac:dyDescent="0.25">
      <c r="A2" s="26" t="s">
        <v>51</v>
      </c>
      <c r="B2" s="4"/>
      <c r="C2" s="58"/>
      <c r="D2" s="61" t="s">
        <v>52</v>
      </c>
      <c r="E2" s="62"/>
      <c r="F2" s="59" t="s">
        <v>21</v>
      </c>
      <c r="G2" s="63"/>
      <c r="H2" s="63"/>
      <c r="I2" s="63"/>
      <c r="J2" s="60"/>
      <c r="K2" s="59" t="s">
        <v>24</v>
      </c>
      <c r="L2" s="63"/>
      <c r="M2" s="63"/>
      <c r="N2" s="63"/>
      <c r="O2" s="63"/>
      <c r="P2" s="63"/>
      <c r="Q2" s="63"/>
      <c r="R2" s="63"/>
      <c r="S2" s="63"/>
      <c r="T2" s="63"/>
      <c r="U2" s="63"/>
      <c r="V2" s="60"/>
      <c r="W2" s="59" t="s">
        <v>25</v>
      </c>
      <c r="X2" s="60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</row>
    <row r="3" spans="1:46" s="1" customFormat="1" ht="48.75" customHeight="1" x14ac:dyDescent="0.2">
      <c r="A3" s="2" t="s">
        <v>1</v>
      </c>
      <c r="B3" s="2" t="s">
        <v>2</v>
      </c>
      <c r="C3" s="57" t="s">
        <v>19</v>
      </c>
      <c r="D3" s="28" t="s">
        <v>20</v>
      </c>
      <c r="E3" s="29" t="s">
        <v>44</v>
      </c>
      <c r="F3" s="12" t="s">
        <v>41</v>
      </c>
      <c r="G3" s="11" t="s">
        <v>22</v>
      </c>
      <c r="H3" s="30" t="s">
        <v>23</v>
      </c>
      <c r="I3" s="12" t="s">
        <v>42</v>
      </c>
      <c r="J3" s="14" t="s">
        <v>43</v>
      </c>
      <c r="K3" s="28" t="s">
        <v>3</v>
      </c>
      <c r="L3" s="11" t="s">
        <v>3</v>
      </c>
      <c r="M3" s="11" t="s">
        <v>4</v>
      </c>
      <c r="N3" s="12" t="s">
        <v>5</v>
      </c>
      <c r="O3" s="11" t="s">
        <v>4</v>
      </c>
      <c r="P3" s="13" t="s">
        <v>6</v>
      </c>
      <c r="Q3" s="11" t="s">
        <v>7</v>
      </c>
      <c r="R3" s="11" t="s">
        <v>6</v>
      </c>
      <c r="S3" s="11" t="s">
        <v>8</v>
      </c>
      <c r="T3" s="11" t="s">
        <v>9</v>
      </c>
      <c r="U3" s="12" t="s">
        <v>10</v>
      </c>
      <c r="V3" s="14" t="s">
        <v>9</v>
      </c>
      <c r="W3" s="31" t="s">
        <v>26</v>
      </c>
      <c r="X3" s="14" t="s">
        <v>27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</row>
    <row r="4" spans="1:46" s="3" customFormat="1" ht="66" customHeight="1" x14ac:dyDescent="0.2">
      <c r="A4" s="65" t="s">
        <v>49</v>
      </c>
      <c r="B4" s="66" t="s">
        <v>12</v>
      </c>
      <c r="C4" s="67" t="s">
        <v>28</v>
      </c>
      <c r="D4" s="68"/>
      <c r="E4" s="69">
        <v>115</v>
      </c>
      <c r="F4" s="70">
        <v>20</v>
      </c>
      <c r="G4" s="48">
        <f>I4/I10*100</f>
        <v>20.347558293004838</v>
      </c>
      <c r="H4" s="70">
        <f>0.2*H10</f>
        <v>1800</v>
      </c>
      <c r="I4" s="48">
        <v>1850</v>
      </c>
      <c r="J4" s="50">
        <f>I4/4.18</f>
        <v>442.58373205741628</v>
      </c>
      <c r="K4" s="71"/>
      <c r="L4" s="48">
        <v>26</v>
      </c>
      <c r="M4" s="72"/>
      <c r="N4" s="48">
        <v>5</v>
      </c>
      <c r="O4" s="48">
        <f t="shared" ref="O4:O9" si="0">N4*37/I4*100</f>
        <v>10</v>
      </c>
      <c r="P4" s="73" t="s">
        <v>47</v>
      </c>
      <c r="Q4" s="74">
        <v>28.5</v>
      </c>
      <c r="R4" s="48">
        <v>26</v>
      </c>
      <c r="S4" s="48">
        <v>48</v>
      </c>
      <c r="T4" s="73"/>
      <c r="U4" s="74">
        <v>3</v>
      </c>
      <c r="V4" s="48">
        <f>U4*17/I4*100</f>
        <v>2.7567567567567566</v>
      </c>
      <c r="W4" s="75"/>
      <c r="X4" s="50">
        <v>3.9</v>
      </c>
      <c r="Y4" s="36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</row>
    <row r="5" spans="1:46" ht="51" customHeight="1" x14ac:dyDescent="0.2">
      <c r="A5" s="76"/>
      <c r="B5" s="66" t="s">
        <v>13</v>
      </c>
      <c r="C5" s="67" t="s">
        <v>29</v>
      </c>
      <c r="D5" s="68"/>
      <c r="E5" s="69">
        <v>134</v>
      </c>
      <c r="F5" s="49">
        <v>10</v>
      </c>
      <c r="G5" s="48">
        <f>I5/I10*100</f>
        <v>5.3123625164980206</v>
      </c>
      <c r="H5" s="49">
        <f>0.1*9000</f>
        <v>900</v>
      </c>
      <c r="I5" s="48">
        <v>483</v>
      </c>
      <c r="J5" s="50">
        <f t="shared" ref="J5:J10" si="1">I5/4.18</f>
        <v>115.55023923444976</v>
      </c>
      <c r="K5" s="71"/>
      <c r="L5" s="48">
        <v>5</v>
      </c>
      <c r="M5" s="72"/>
      <c r="N5" s="48">
        <v>0.1</v>
      </c>
      <c r="O5" s="48">
        <f t="shared" si="0"/>
        <v>0.76604554865424435</v>
      </c>
      <c r="P5" s="49"/>
      <c r="Q5" s="74">
        <v>4.7</v>
      </c>
      <c r="R5" s="48">
        <v>17</v>
      </c>
      <c r="S5" s="48">
        <v>79</v>
      </c>
      <c r="T5" s="73"/>
      <c r="U5" s="74">
        <v>1.9</v>
      </c>
      <c r="V5" s="48">
        <f>U5*17/I5*100</f>
        <v>6.6873706004140772</v>
      </c>
      <c r="W5" s="75"/>
      <c r="X5" s="50">
        <v>2.5</v>
      </c>
      <c r="Y5" s="36"/>
    </row>
    <row r="6" spans="1:46" ht="75.75" customHeight="1" x14ac:dyDescent="0.2">
      <c r="A6" s="76"/>
      <c r="B6" s="66" t="s">
        <v>14</v>
      </c>
      <c r="C6" s="67" t="s">
        <v>30</v>
      </c>
      <c r="D6" s="68"/>
      <c r="E6" s="69">
        <v>111</v>
      </c>
      <c r="F6" s="49">
        <v>25</v>
      </c>
      <c r="G6" s="48">
        <f>I6/I10*100</f>
        <v>22.459304883413992</v>
      </c>
      <c r="H6" s="49">
        <f>0.25*9000</f>
        <v>2250</v>
      </c>
      <c r="I6" s="48">
        <v>2042</v>
      </c>
      <c r="J6" s="50">
        <f t="shared" si="1"/>
        <v>488.51674641148327</v>
      </c>
      <c r="K6" s="71"/>
      <c r="L6" s="48">
        <v>30</v>
      </c>
      <c r="M6" s="72"/>
      <c r="N6" s="48">
        <v>4.9000000000000004</v>
      </c>
      <c r="O6" s="48">
        <f t="shared" si="0"/>
        <v>8.8785504407443696</v>
      </c>
      <c r="P6" s="73" t="s">
        <v>48</v>
      </c>
      <c r="Q6" s="74">
        <v>21.1</v>
      </c>
      <c r="R6" s="48">
        <v>18</v>
      </c>
      <c r="S6" s="48">
        <v>52</v>
      </c>
      <c r="T6" s="73"/>
      <c r="U6" s="74">
        <v>0.7</v>
      </c>
      <c r="V6" s="48">
        <f>U6*17/I6*100</f>
        <v>0.58276199804113604</v>
      </c>
      <c r="W6" s="75"/>
      <c r="X6" s="50">
        <v>11.7</v>
      </c>
      <c r="Y6" s="36"/>
    </row>
    <row r="7" spans="1:46" ht="58.5" customHeight="1" x14ac:dyDescent="0.2">
      <c r="A7" s="76"/>
      <c r="B7" s="66" t="s">
        <v>13</v>
      </c>
      <c r="C7" s="67" t="s">
        <v>31</v>
      </c>
      <c r="D7" s="68"/>
      <c r="E7" s="69">
        <v>193</v>
      </c>
      <c r="F7" s="49">
        <v>10</v>
      </c>
      <c r="G7" s="48">
        <f>I7/I10*100</f>
        <v>19.005719313682359</v>
      </c>
      <c r="H7" s="49">
        <f>0.1*9000</f>
        <v>900</v>
      </c>
      <c r="I7" s="48">
        <v>1728</v>
      </c>
      <c r="J7" s="50">
        <f t="shared" si="1"/>
        <v>413.39712918660291</v>
      </c>
      <c r="K7" s="71"/>
      <c r="L7" s="48">
        <v>37</v>
      </c>
      <c r="M7" s="72"/>
      <c r="N7" s="48">
        <v>3.7</v>
      </c>
      <c r="O7" s="48">
        <f t="shared" si="0"/>
        <v>7.9224537037037042</v>
      </c>
      <c r="P7" s="49"/>
      <c r="Q7" s="74">
        <v>14</v>
      </c>
      <c r="R7" s="48">
        <v>14</v>
      </c>
      <c r="S7" s="48">
        <v>50</v>
      </c>
      <c r="T7" s="73"/>
      <c r="U7" s="74">
        <v>0.1</v>
      </c>
      <c r="V7" s="48">
        <v>0</v>
      </c>
      <c r="W7" s="75"/>
      <c r="X7" s="50">
        <v>9.6999999999999993</v>
      </c>
      <c r="Y7" s="36"/>
    </row>
    <row r="8" spans="1:46" ht="48.75" customHeight="1" x14ac:dyDescent="0.2">
      <c r="A8" s="76"/>
      <c r="B8" s="66" t="s">
        <v>15</v>
      </c>
      <c r="C8" s="67" t="s">
        <v>33</v>
      </c>
      <c r="D8" s="68"/>
      <c r="E8" s="69">
        <v>180</v>
      </c>
      <c r="F8" s="49">
        <v>30</v>
      </c>
      <c r="G8" s="48">
        <f>I8/I10*100</f>
        <v>27.089749230092391</v>
      </c>
      <c r="H8" s="49">
        <f>0.3*9000</f>
        <v>2700</v>
      </c>
      <c r="I8" s="48">
        <v>2463</v>
      </c>
      <c r="J8" s="50">
        <f t="shared" si="1"/>
        <v>589.23444976076564</v>
      </c>
      <c r="K8" s="71"/>
      <c r="L8" s="48">
        <v>37</v>
      </c>
      <c r="M8" s="72"/>
      <c r="N8" s="48">
        <v>10</v>
      </c>
      <c r="O8" s="48">
        <f t="shared" si="0"/>
        <v>15.022330491270807</v>
      </c>
      <c r="P8" s="73" t="s">
        <v>48</v>
      </c>
      <c r="Q8" s="74">
        <v>35.1</v>
      </c>
      <c r="R8" s="48">
        <v>24</v>
      </c>
      <c r="S8" s="48">
        <v>37</v>
      </c>
      <c r="T8" s="73"/>
      <c r="U8" s="74">
        <v>0</v>
      </c>
      <c r="V8" s="48">
        <v>0</v>
      </c>
      <c r="W8" s="75"/>
      <c r="X8" s="50">
        <v>8.6999999999999993</v>
      </c>
      <c r="Y8" s="38"/>
    </row>
    <row r="9" spans="1:46" ht="36" customHeight="1" x14ac:dyDescent="0.2">
      <c r="A9" s="76"/>
      <c r="B9" s="66" t="s">
        <v>13</v>
      </c>
      <c r="C9" s="67" t="s">
        <v>32</v>
      </c>
      <c r="D9" s="71"/>
      <c r="E9" s="69">
        <v>105</v>
      </c>
      <c r="F9" s="49">
        <v>5</v>
      </c>
      <c r="G9" s="48">
        <f>I9/I10*100</f>
        <v>5.7853057633084033</v>
      </c>
      <c r="H9" s="49">
        <f>0.05*9000</f>
        <v>450</v>
      </c>
      <c r="I9" s="48">
        <v>526</v>
      </c>
      <c r="J9" s="50">
        <f t="shared" si="1"/>
        <v>125.83732057416269</v>
      </c>
      <c r="K9" s="71"/>
      <c r="L9" s="48">
        <v>38</v>
      </c>
      <c r="M9" s="72"/>
      <c r="N9" s="48">
        <v>0.5</v>
      </c>
      <c r="O9" s="48">
        <f t="shared" si="0"/>
        <v>3.5171102661596962</v>
      </c>
      <c r="P9" s="49"/>
      <c r="Q9" s="74">
        <v>3</v>
      </c>
      <c r="R9" s="48">
        <v>10</v>
      </c>
      <c r="S9" s="48">
        <v>52</v>
      </c>
      <c r="T9" s="73"/>
      <c r="U9" s="74">
        <v>0</v>
      </c>
      <c r="V9" s="48">
        <v>0</v>
      </c>
      <c r="W9" s="75"/>
      <c r="X9" s="77">
        <v>4.5999999999999996</v>
      </c>
    </row>
    <row r="10" spans="1:46" ht="15" customHeight="1" thickBot="1" x14ac:dyDescent="0.25">
      <c r="A10" s="78"/>
      <c r="B10" s="79" t="s">
        <v>16</v>
      </c>
      <c r="C10" s="80"/>
      <c r="D10" s="81">
        <v>600</v>
      </c>
      <c r="E10" s="82">
        <f t="shared" ref="E10" si="2">SUM(E4:E9)</f>
        <v>838</v>
      </c>
      <c r="F10" s="83">
        <f>SUM(F4:F9)</f>
        <v>100</v>
      </c>
      <c r="G10" s="84">
        <f>SUM(G4:G9)</f>
        <v>100</v>
      </c>
      <c r="H10" s="23">
        <v>9000</v>
      </c>
      <c r="I10" s="85">
        <f>SUM(I4:I9)</f>
        <v>9092</v>
      </c>
      <c r="J10" s="41">
        <f t="shared" si="1"/>
        <v>2175.1196172248806</v>
      </c>
      <c r="K10" s="81" t="s">
        <v>46</v>
      </c>
      <c r="L10" s="84">
        <v>32</v>
      </c>
      <c r="M10" s="22" t="s">
        <v>17</v>
      </c>
      <c r="N10" s="86">
        <f>SUM(N4:N9)</f>
        <v>24.2</v>
      </c>
      <c r="O10" s="42">
        <v>10</v>
      </c>
      <c r="P10" s="87" t="s">
        <v>47</v>
      </c>
      <c r="Q10" s="88">
        <f>SUM(Q4:Q9)</f>
        <v>106.4</v>
      </c>
      <c r="R10" s="85">
        <v>20</v>
      </c>
      <c r="S10" s="85">
        <v>48</v>
      </c>
      <c r="T10" s="23" t="s">
        <v>17</v>
      </c>
      <c r="U10" s="88">
        <f>SUM(U4:U9)</f>
        <v>5.7</v>
      </c>
      <c r="V10" s="43">
        <v>1</v>
      </c>
      <c r="W10" s="56" t="s">
        <v>18</v>
      </c>
      <c r="X10" s="89">
        <f>SUM(X4:X9)</f>
        <v>41.1</v>
      </c>
      <c r="Y10" s="37"/>
      <c r="Z10" s="19"/>
      <c r="AA10" s="18"/>
    </row>
    <row r="11" spans="1:46" ht="44.25" customHeight="1" x14ac:dyDescent="0.2">
      <c r="A11" s="33" t="s">
        <v>1</v>
      </c>
      <c r="B11" s="15" t="s">
        <v>2</v>
      </c>
      <c r="C11" s="6" t="s">
        <v>19</v>
      </c>
      <c r="D11" s="28" t="s">
        <v>20</v>
      </c>
      <c r="E11" s="29" t="s">
        <v>44</v>
      </c>
      <c r="F11" s="12" t="s">
        <v>41</v>
      </c>
      <c r="G11" s="11" t="s">
        <v>22</v>
      </c>
      <c r="H11" s="30" t="s">
        <v>23</v>
      </c>
      <c r="I11" s="32" t="s">
        <v>42</v>
      </c>
      <c r="J11" s="29" t="s">
        <v>43</v>
      </c>
      <c r="K11" s="9" t="s">
        <v>3</v>
      </c>
      <c r="L11" s="9" t="s">
        <v>3</v>
      </c>
      <c r="M11" s="24" t="s">
        <v>4</v>
      </c>
      <c r="N11" s="32" t="s">
        <v>5</v>
      </c>
      <c r="O11" s="25" t="s">
        <v>4</v>
      </c>
      <c r="P11" s="11" t="s">
        <v>6</v>
      </c>
      <c r="Q11" s="11" t="s">
        <v>7</v>
      </c>
      <c r="R11" s="32" t="s">
        <v>6</v>
      </c>
      <c r="S11" s="32" t="s">
        <v>8</v>
      </c>
      <c r="T11" s="11" t="s">
        <v>9</v>
      </c>
      <c r="U11" s="11" t="s">
        <v>10</v>
      </c>
      <c r="V11" s="12" t="s">
        <v>9</v>
      </c>
      <c r="W11" s="16" t="s">
        <v>26</v>
      </c>
      <c r="X11" s="17" t="s">
        <v>27</v>
      </c>
      <c r="Y11" s="20"/>
      <c r="Z11" s="19"/>
      <c r="AA11" s="20"/>
    </row>
    <row r="12" spans="1:46" ht="32.25" customHeight="1" x14ac:dyDescent="0.2">
      <c r="A12" s="65" t="s">
        <v>50</v>
      </c>
      <c r="B12" s="27" t="s">
        <v>11</v>
      </c>
      <c r="C12" s="10" t="s">
        <v>34</v>
      </c>
      <c r="D12" s="44"/>
      <c r="E12" s="90">
        <v>0</v>
      </c>
      <c r="F12" s="91">
        <v>10</v>
      </c>
      <c r="G12" s="74">
        <f>I12/I19*100</f>
        <v>6.5033407572383073</v>
      </c>
      <c r="H12" s="70">
        <f>0.1*9000</f>
        <v>900</v>
      </c>
      <c r="I12" s="45">
        <v>584</v>
      </c>
      <c r="J12" s="46">
        <f>I12/4.18</f>
        <v>139.7129186602871</v>
      </c>
      <c r="K12" s="92"/>
      <c r="L12" s="74">
        <v>51</v>
      </c>
      <c r="M12" s="49"/>
      <c r="N12" s="45">
        <v>5.3</v>
      </c>
      <c r="O12" s="74">
        <f t="shared" ref="O12:O19" si="3">N12*37/I12*100</f>
        <v>33.578767123287676</v>
      </c>
      <c r="P12" s="92"/>
      <c r="Q12" s="93">
        <v>7</v>
      </c>
      <c r="R12" s="74">
        <v>20</v>
      </c>
      <c r="S12" s="74">
        <v>28</v>
      </c>
      <c r="T12" s="49"/>
      <c r="U12" s="45">
        <v>3.7</v>
      </c>
      <c r="V12" s="46">
        <f t="shared" ref="V12:V19" si="4">U12*17/I12*100</f>
        <v>10.770547945205481</v>
      </c>
      <c r="W12" s="94"/>
      <c r="X12" s="46">
        <v>0</v>
      </c>
      <c r="Y12" s="20"/>
      <c r="Z12" s="19"/>
      <c r="AA12" s="20"/>
    </row>
    <row r="13" spans="1:46" ht="63.75" customHeight="1" x14ac:dyDescent="0.2">
      <c r="A13" s="76"/>
      <c r="B13" s="66" t="s">
        <v>12</v>
      </c>
      <c r="C13" s="67" t="s">
        <v>36</v>
      </c>
      <c r="D13" s="95"/>
      <c r="E13" s="77">
        <v>52</v>
      </c>
      <c r="F13" s="96">
        <v>20</v>
      </c>
      <c r="G13" s="74">
        <f>I13/I19*100</f>
        <v>19.788418708240535</v>
      </c>
      <c r="H13" s="70">
        <f>0.2*9000</f>
        <v>1800</v>
      </c>
      <c r="I13" s="47">
        <v>1777</v>
      </c>
      <c r="J13" s="46">
        <f t="shared" ref="J13:J19" si="5">I13/4.18</f>
        <v>425.11961722488041</v>
      </c>
      <c r="K13" s="70"/>
      <c r="L13" s="48">
        <v>49</v>
      </c>
      <c r="M13" s="49"/>
      <c r="N13" s="50">
        <v>9.6999999999999993</v>
      </c>
      <c r="O13" s="74">
        <f t="shared" si="3"/>
        <v>20.196961170512097</v>
      </c>
      <c r="P13" s="70"/>
      <c r="Q13" s="93">
        <v>22.3</v>
      </c>
      <c r="R13" s="48">
        <v>21</v>
      </c>
      <c r="S13" s="48">
        <v>30</v>
      </c>
      <c r="T13" s="49"/>
      <c r="U13" s="97">
        <v>3.3</v>
      </c>
      <c r="V13" s="46">
        <f t="shared" si="4"/>
        <v>3.1570061902082154</v>
      </c>
      <c r="W13" s="71"/>
      <c r="X13" s="77">
        <v>2.1</v>
      </c>
      <c r="Y13" s="20"/>
      <c r="Z13" s="19"/>
      <c r="AA13" s="20"/>
    </row>
    <row r="14" spans="1:46" ht="32.25" customHeight="1" x14ac:dyDescent="0.2">
      <c r="A14" s="76"/>
      <c r="B14" s="66" t="s">
        <v>13</v>
      </c>
      <c r="C14" s="67" t="s">
        <v>35</v>
      </c>
      <c r="D14" s="68"/>
      <c r="E14" s="98">
        <v>0</v>
      </c>
      <c r="F14" s="99">
        <v>10</v>
      </c>
      <c r="G14" s="74">
        <f>I14/I19*100</f>
        <v>11.815144766146993</v>
      </c>
      <c r="H14" s="70">
        <f>0.1*9000</f>
        <v>900</v>
      </c>
      <c r="I14" s="50">
        <v>1061</v>
      </c>
      <c r="J14" s="46">
        <f t="shared" si="5"/>
        <v>253.82775119617227</v>
      </c>
      <c r="K14" s="70"/>
      <c r="L14" s="48">
        <v>48</v>
      </c>
      <c r="M14" s="49"/>
      <c r="N14" s="50">
        <v>8.1999999999999993</v>
      </c>
      <c r="O14" s="74">
        <f t="shared" si="3"/>
        <v>28.595664467483505</v>
      </c>
      <c r="P14" s="70"/>
      <c r="Q14" s="93">
        <v>13.8</v>
      </c>
      <c r="R14" s="48">
        <v>22</v>
      </c>
      <c r="S14" s="48">
        <v>30</v>
      </c>
      <c r="T14" s="49"/>
      <c r="U14" s="97">
        <v>18.8</v>
      </c>
      <c r="V14" s="46">
        <f t="shared" si="4"/>
        <v>30.122525918944394</v>
      </c>
      <c r="W14" s="71"/>
      <c r="X14" s="77">
        <v>0</v>
      </c>
      <c r="Y14" s="20"/>
      <c r="Z14" s="19"/>
      <c r="AA14" s="20"/>
    </row>
    <row r="15" spans="1:46" ht="63.75" customHeight="1" x14ac:dyDescent="0.2">
      <c r="A15" s="76"/>
      <c r="B15" s="66" t="s">
        <v>14</v>
      </c>
      <c r="C15" s="67" t="s">
        <v>40</v>
      </c>
      <c r="D15" s="68"/>
      <c r="E15" s="77">
        <v>15</v>
      </c>
      <c r="F15" s="96">
        <v>20</v>
      </c>
      <c r="G15" s="74">
        <f>I15/I19*100</f>
        <v>15.801781737193766</v>
      </c>
      <c r="H15" s="70">
        <f>0.2*9000</f>
        <v>1800</v>
      </c>
      <c r="I15" s="50">
        <v>1419</v>
      </c>
      <c r="J15" s="46">
        <f t="shared" si="5"/>
        <v>339.47368421052636</v>
      </c>
      <c r="K15" s="70"/>
      <c r="L15" s="48">
        <v>50</v>
      </c>
      <c r="M15" s="49"/>
      <c r="N15" s="50">
        <v>7.5</v>
      </c>
      <c r="O15" s="74">
        <f t="shared" si="3"/>
        <v>19.556025369978858</v>
      </c>
      <c r="P15" s="70"/>
      <c r="Q15" s="93">
        <v>17.100000000000001</v>
      </c>
      <c r="R15" s="48">
        <v>20</v>
      </c>
      <c r="S15" s="48">
        <v>29</v>
      </c>
      <c r="T15" s="49"/>
      <c r="U15" s="97">
        <v>0.8</v>
      </c>
      <c r="V15" s="46">
        <f t="shared" si="4"/>
        <v>0.95842142353770277</v>
      </c>
      <c r="W15" s="71"/>
      <c r="X15" s="77">
        <v>1.7</v>
      </c>
      <c r="Y15" s="20"/>
      <c r="Z15" s="19"/>
      <c r="AA15" s="20"/>
    </row>
    <row r="16" spans="1:46" ht="54.75" customHeight="1" x14ac:dyDescent="0.2">
      <c r="A16" s="76"/>
      <c r="B16" s="66" t="s">
        <v>13</v>
      </c>
      <c r="C16" s="67" t="s">
        <v>37</v>
      </c>
      <c r="D16" s="68"/>
      <c r="E16" s="77">
        <v>23</v>
      </c>
      <c r="F16" s="96">
        <v>10</v>
      </c>
      <c r="G16" s="74">
        <f>I16/I19*100</f>
        <v>13.608017817371937</v>
      </c>
      <c r="H16" s="70">
        <f>0.1*9000</f>
        <v>900</v>
      </c>
      <c r="I16" s="50">
        <v>1222</v>
      </c>
      <c r="J16" s="46">
        <f>I16/4.18</f>
        <v>292.34449760765551</v>
      </c>
      <c r="K16" s="70"/>
      <c r="L16" s="48">
        <v>37</v>
      </c>
      <c r="M16" s="49"/>
      <c r="N16" s="50">
        <v>9.8000000000000007</v>
      </c>
      <c r="O16" s="74">
        <f t="shared" si="3"/>
        <v>29.672667757774139</v>
      </c>
      <c r="P16" s="70"/>
      <c r="Q16" s="93">
        <v>7.3</v>
      </c>
      <c r="R16" s="48">
        <v>10</v>
      </c>
      <c r="S16" s="48">
        <v>37</v>
      </c>
      <c r="T16" s="49"/>
      <c r="U16" s="97">
        <v>13.6</v>
      </c>
      <c r="V16" s="46">
        <f t="shared" si="4"/>
        <v>18.919803600654664</v>
      </c>
      <c r="W16" s="71"/>
      <c r="X16" s="77">
        <v>1.1000000000000001</v>
      </c>
      <c r="Y16" s="20"/>
      <c r="Z16" s="19"/>
      <c r="AA16" s="20"/>
    </row>
    <row r="17" spans="1:27" ht="39.75" customHeight="1" x14ac:dyDescent="0.2">
      <c r="A17" s="76"/>
      <c r="B17" s="66" t="s">
        <v>15</v>
      </c>
      <c r="C17" s="67" t="s">
        <v>38</v>
      </c>
      <c r="D17" s="68"/>
      <c r="E17" s="77">
        <v>70.5</v>
      </c>
      <c r="F17" s="96">
        <v>20</v>
      </c>
      <c r="G17" s="74">
        <f>I17/I19*100</f>
        <v>23.574610244988865</v>
      </c>
      <c r="H17" s="70">
        <f>0.2*9000</f>
        <v>1800</v>
      </c>
      <c r="I17" s="50">
        <v>2117</v>
      </c>
      <c r="J17" s="46">
        <f t="shared" si="5"/>
        <v>506.45933014354068</v>
      </c>
      <c r="K17" s="70"/>
      <c r="L17" s="48">
        <v>60</v>
      </c>
      <c r="M17" s="49"/>
      <c r="N17" s="50">
        <v>17.5</v>
      </c>
      <c r="O17" s="74">
        <f t="shared" si="3"/>
        <v>30.585734529995278</v>
      </c>
      <c r="P17" s="70"/>
      <c r="Q17" s="93">
        <v>26.3</v>
      </c>
      <c r="R17" s="48">
        <v>21</v>
      </c>
      <c r="S17" s="48">
        <v>19</v>
      </c>
      <c r="T17" s="49"/>
      <c r="U17" s="97">
        <v>0</v>
      </c>
      <c r="V17" s="46">
        <f t="shared" si="4"/>
        <v>0</v>
      </c>
      <c r="W17" s="71"/>
      <c r="X17" s="77">
        <v>3</v>
      </c>
      <c r="Y17" s="20"/>
      <c r="Z17" s="19"/>
      <c r="AA17" s="21"/>
    </row>
    <row r="18" spans="1:27" ht="27.75" customHeight="1" x14ac:dyDescent="0.2">
      <c r="A18" s="76"/>
      <c r="B18" s="66" t="s">
        <v>13</v>
      </c>
      <c r="C18" s="100" t="s">
        <v>39</v>
      </c>
      <c r="D18" s="101"/>
      <c r="E18" s="77">
        <v>0</v>
      </c>
      <c r="F18" s="96">
        <v>10</v>
      </c>
      <c r="G18" s="74">
        <f>I18/I19*100</f>
        <v>8.908685968819599</v>
      </c>
      <c r="H18" s="102">
        <f>0.1*9000</f>
        <v>900</v>
      </c>
      <c r="I18" s="53">
        <v>800</v>
      </c>
      <c r="J18" s="46">
        <f t="shared" si="5"/>
        <v>191.38755980861245</v>
      </c>
      <c r="K18" s="102"/>
      <c r="L18" s="51">
        <v>38</v>
      </c>
      <c r="M18" s="52"/>
      <c r="N18" s="53">
        <v>1.2</v>
      </c>
      <c r="O18" s="74">
        <f t="shared" si="3"/>
        <v>5.55</v>
      </c>
      <c r="P18" s="102"/>
      <c r="Q18" s="103">
        <v>4.9000000000000004</v>
      </c>
      <c r="R18" s="51">
        <v>10</v>
      </c>
      <c r="S18" s="51">
        <v>51</v>
      </c>
      <c r="T18" s="52"/>
      <c r="U18" s="104">
        <v>4.5</v>
      </c>
      <c r="V18" s="46">
        <f t="shared" si="4"/>
        <v>9.5625</v>
      </c>
      <c r="W18" s="101"/>
      <c r="X18" s="105">
        <v>1</v>
      </c>
      <c r="Y18" s="19"/>
      <c r="Z18" s="19"/>
      <c r="AA18" s="19"/>
    </row>
    <row r="19" spans="1:27" ht="12.75" thickBot="1" x14ac:dyDescent="0.25">
      <c r="A19" s="76"/>
      <c r="B19" s="106" t="s">
        <v>16</v>
      </c>
      <c r="C19" s="107"/>
      <c r="D19" s="108"/>
      <c r="E19" s="109">
        <f>SUM(E12:E18)</f>
        <v>160.5</v>
      </c>
      <c r="F19" s="110">
        <f>SUM(F12:F18)</f>
        <v>100</v>
      </c>
      <c r="G19" s="39">
        <f>SUM(G12:G18)</f>
        <v>99.999999999999986</v>
      </c>
      <c r="H19" s="111">
        <f>SUM(H12:H18)</f>
        <v>9000</v>
      </c>
      <c r="I19" s="112">
        <f>SUM(I12:I18)</f>
        <v>8980</v>
      </c>
      <c r="J19" s="113">
        <f t="shared" si="5"/>
        <v>2148.325358851675</v>
      </c>
      <c r="K19" s="111">
        <v>50</v>
      </c>
      <c r="L19" s="39">
        <v>52</v>
      </c>
      <c r="M19" s="114"/>
      <c r="N19" s="54">
        <f>SUM(N12:N18)</f>
        <v>59.2</v>
      </c>
      <c r="O19" s="39">
        <f t="shared" si="3"/>
        <v>24.391982182628063</v>
      </c>
      <c r="P19" s="111">
        <v>18</v>
      </c>
      <c r="Q19" s="115">
        <f>SUM(Q12:Q18)</f>
        <v>98.7</v>
      </c>
      <c r="R19" s="55">
        <f>Q19*17/I19*100</f>
        <v>18.684855233853007</v>
      </c>
      <c r="S19" s="115">
        <v>29</v>
      </c>
      <c r="T19" s="114"/>
      <c r="U19" s="116">
        <v>44.6</v>
      </c>
      <c r="V19" s="40">
        <f t="shared" si="4"/>
        <v>8.4432071269487743</v>
      </c>
      <c r="W19" s="108" t="s">
        <v>45</v>
      </c>
      <c r="X19" s="40">
        <f>SUM(X12:X18)</f>
        <v>8.9</v>
      </c>
    </row>
    <row r="20" spans="1:27" x14ac:dyDescent="0.2">
      <c r="A20" s="34"/>
    </row>
  </sheetData>
  <mergeCells count="6">
    <mergeCell ref="A12:A19"/>
    <mergeCell ref="W2:X2"/>
    <mergeCell ref="A4:A10"/>
    <mergeCell ref="D2:E2"/>
    <mergeCell ref="F2:J2"/>
    <mergeCell ref="K2:V2"/>
  </mergeCells>
  <pageMargins left="0.7" right="0.7" top="0.75" bottom="0.75" header="0.3" footer="0.3"/>
  <pageSetup paperSize="9" orientation="portrait" r:id="rId1"/>
  <ignoredErrors>
    <ignoredError sqref="H6:H7 H16:H17 H14:H15 H13" formula="1"/>
    <ignoredError sqref="P10 P4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25B09B10F20C499DD786774E74B4A0" ma:contentTypeVersion="3" ma:contentTypeDescription="Opret et nyt dokument." ma:contentTypeScope="" ma:versionID="c6cafd04af08801f5d7585a3f54652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391a9a5862706a061a5fd8fdc5658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8862E4-7714-44A5-B43D-25D2FA8BE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E7C032-43E7-445A-9CA3-50217A923EA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A623FC-BE79-4F16-8C89-7C3AEEFE30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Buch Krarup</dc:creator>
  <cp:lastModifiedBy>Mette Buch Krarup</cp:lastModifiedBy>
  <dcterms:created xsi:type="dcterms:W3CDTF">2018-10-19T06:22:53Z</dcterms:created>
  <dcterms:modified xsi:type="dcterms:W3CDTF">2018-11-13T14:37:52Z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0x010100C525B09B10F20C499DD786774E74B4A0</vt:lpwstr>
  </property>
</Properties>
</file>